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atlas" sheetId="5" r:id="rId1"/>
    <sheet name="respon" sheetId="8" r:id="rId2"/>
  </sheets>
  <calcPr calcId="124519"/>
</workbook>
</file>

<file path=xl/calcChain.xml><?xml version="1.0" encoding="utf-8"?>
<calcChain xmlns="http://schemas.openxmlformats.org/spreadsheetml/2006/main">
  <c r="S24" i="8"/>
  <c r="R24"/>
  <c r="R25"/>
  <c r="Q24"/>
  <c r="P24"/>
  <c r="K24"/>
  <c r="L24"/>
  <c r="M24"/>
  <c r="N24"/>
  <c r="O24"/>
  <c r="J24"/>
  <c r="I24"/>
  <c r="H24"/>
  <c r="F24"/>
  <c r="G24"/>
  <c r="E24"/>
  <c r="D24"/>
  <c r="C24"/>
  <c r="R23"/>
  <c r="S23"/>
  <c r="S25"/>
  <c r="D50" i="5"/>
  <c r="E50"/>
  <c r="C50"/>
  <c r="D51"/>
  <c r="E51"/>
  <c r="E52"/>
  <c r="E53"/>
  <c r="C51"/>
  <c r="G48"/>
  <c r="G49"/>
  <c r="G45"/>
  <c r="G46"/>
  <c r="G47"/>
  <c r="G44"/>
  <c r="G39"/>
  <c r="G40"/>
  <c r="G41"/>
  <c r="G42"/>
  <c r="G38"/>
  <c r="G36"/>
  <c r="G34"/>
  <c r="G33"/>
  <c r="G31"/>
  <c r="G30"/>
  <c r="G28"/>
  <c r="G23"/>
  <c r="G24"/>
  <c r="G22"/>
  <c r="G19"/>
  <c r="G20"/>
  <c r="G18"/>
  <c r="G16"/>
  <c r="G15"/>
  <c r="F15"/>
  <c r="G12"/>
  <c r="G11"/>
  <c r="F11"/>
  <c r="F18"/>
  <c r="F33"/>
  <c r="H33"/>
  <c r="I33"/>
  <c r="F45"/>
  <c r="F46"/>
  <c r="H46"/>
  <c r="I46"/>
  <c r="F47"/>
  <c r="F48"/>
  <c r="H48"/>
  <c r="I48"/>
  <c r="F49"/>
  <c r="H49"/>
  <c r="I49"/>
  <c r="F44"/>
  <c r="H44"/>
  <c r="I44"/>
  <c r="F39"/>
  <c r="F40"/>
  <c r="H40"/>
  <c r="I40"/>
  <c r="F41"/>
  <c r="F42"/>
  <c r="H42"/>
  <c r="I42"/>
  <c r="F38"/>
  <c r="F36"/>
  <c r="H36"/>
  <c r="I36"/>
  <c r="F34"/>
  <c r="F31"/>
  <c r="H31"/>
  <c r="I31"/>
  <c r="F30"/>
  <c r="H30"/>
  <c r="I30"/>
  <c r="F28"/>
  <c r="H28"/>
  <c r="I28"/>
  <c r="F23"/>
  <c r="H23"/>
  <c r="I23"/>
  <c r="F24"/>
  <c r="H24"/>
  <c r="I24"/>
  <c r="F22"/>
  <c r="H22"/>
  <c r="I22"/>
  <c r="F20"/>
  <c r="H20"/>
  <c r="I20"/>
  <c r="F19"/>
  <c r="F16"/>
  <c r="H16"/>
  <c r="I16"/>
  <c r="F14"/>
  <c r="G14"/>
  <c r="F12"/>
  <c r="H12"/>
  <c r="I12"/>
  <c r="D52"/>
  <c r="D53"/>
  <c r="H19"/>
  <c r="I19"/>
  <c r="H34"/>
  <c r="I34"/>
  <c r="H38"/>
  <c r="I38"/>
  <c r="H41"/>
  <c r="I41"/>
  <c r="H39"/>
  <c r="I39"/>
  <c r="H47"/>
  <c r="I47"/>
  <c r="H45"/>
  <c r="I45"/>
  <c r="H18"/>
  <c r="I18"/>
  <c r="H15"/>
  <c r="I15"/>
  <c r="H11"/>
  <c r="I11"/>
  <c r="I50"/>
  <c r="H14"/>
  <c r="I14"/>
  <c r="C52"/>
  <c r="C53"/>
  <c r="C54"/>
  <c r="Q23" i="8"/>
  <c r="Q25"/>
  <c r="O23"/>
  <c r="O25"/>
  <c r="M23"/>
  <c r="M25"/>
  <c r="I23"/>
  <c r="I25"/>
  <c r="G23"/>
  <c r="G25"/>
  <c r="P23"/>
  <c r="P25"/>
  <c r="N23"/>
  <c r="N25"/>
  <c r="J23"/>
  <c r="J25"/>
  <c r="F23"/>
  <c r="F25"/>
  <c r="L23"/>
  <c r="L25"/>
  <c r="H23"/>
  <c r="H25"/>
  <c r="D23"/>
  <c r="D25"/>
  <c r="K23"/>
  <c r="K25"/>
  <c r="E23"/>
  <c r="E25"/>
  <c r="H27"/>
  <c r="C23"/>
  <c r="C25"/>
  <c r="H28"/>
  <c r="H26"/>
  <c r="H29"/>
</calcChain>
</file>

<file path=xl/sharedStrings.xml><?xml version="1.0" encoding="utf-8"?>
<sst xmlns="http://schemas.openxmlformats.org/spreadsheetml/2006/main" count="112" uniqueCount="111">
  <si>
    <t>No</t>
  </si>
  <si>
    <t xml:space="preserve">Butir </t>
  </si>
  <si>
    <t>Skor</t>
  </si>
  <si>
    <t>Reliabilitas</t>
  </si>
  <si>
    <t>V1</t>
  </si>
  <si>
    <t>V3</t>
  </si>
  <si>
    <t>(A-B)</t>
  </si>
  <si>
    <t>(A+B)</t>
  </si>
  <si>
    <t>Validitas</t>
  </si>
  <si>
    <t>Jumlah skor yang diperoleh (S)</t>
  </si>
  <si>
    <t>Rata-rata Reliabilitas</t>
  </si>
  <si>
    <t>Skor maksimal (N)</t>
  </si>
  <si>
    <t xml:space="preserve">(S/N) </t>
  </si>
  <si>
    <t>Valid (%)</t>
  </si>
  <si>
    <t xml:space="preserve">Rata-rata </t>
  </si>
  <si>
    <r>
      <t>1.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 </t>
    </r>
  </si>
  <si>
    <r>
      <t>2.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 </t>
    </r>
  </si>
  <si>
    <r>
      <t>3.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 </t>
    </r>
  </si>
  <si>
    <r>
      <t>4.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 </t>
    </r>
  </si>
  <si>
    <r>
      <t>5.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 </t>
    </r>
  </si>
  <si>
    <r>
      <t>6.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 </t>
    </r>
  </si>
  <si>
    <r>
      <t>7.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 </t>
    </r>
  </si>
  <si>
    <r>
      <t>8.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 </t>
    </r>
  </si>
  <si>
    <r>
      <t>9.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 </t>
    </r>
  </si>
  <si>
    <r>
      <t>10.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Times New Roman"/>
        <family val="1"/>
      </rPr>
      <t> </t>
    </r>
  </si>
  <si>
    <r>
      <t>11.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Times New Roman"/>
        <family val="1"/>
      </rPr>
      <t> </t>
    </r>
  </si>
  <si>
    <r>
      <t>12.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Times New Roman"/>
        <family val="1"/>
      </rPr>
      <t> </t>
    </r>
  </si>
  <si>
    <r>
      <t>13.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Times New Roman"/>
        <family val="1"/>
      </rPr>
      <t> </t>
    </r>
  </si>
  <si>
    <t>V2</t>
  </si>
  <si>
    <r>
      <t>A.</t>
    </r>
    <r>
      <rPr>
        <b/>
        <sz val="7"/>
        <color indexed="8"/>
        <rFont val="Times New Roman"/>
        <family val="1"/>
      </rPr>
      <t xml:space="preserve">    </t>
    </r>
  </si>
  <si>
    <t>Reliabel  (%)</t>
  </si>
  <si>
    <t>(A-B)/ (A+B)</t>
  </si>
  <si>
    <r>
      <t>16.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Times New Roman"/>
        <family val="1"/>
      </rPr>
      <t> </t>
    </r>
  </si>
  <si>
    <r>
      <t>17.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Times New Roman"/>
        <family val="1"/>
      </rPr>
      <t> </t>
    </r>
  </si>
  <si>
    <t>Mencantumkan Judul yang Jelas dan Sesuai dengan Materi yang disajikan.</t>
  </si>
  <si>
    <t>Kesesuaian materi  dengan tujuan pembelajaran.</t>
  </si>
  <si>
    <r>
      <t xml:space="preserve">Materi yang disajikan dapat melatih dan mengembangkan kemampuan </t>
    </r>
    <r>
      <rPr>
        <i/>
        <sz val="12"/>
        <color indexed="8"/>
        <rFont val="Times New Roman"/>
        <family val="1"/>
      </rPr>
      <t xml:space="preserve">scientific reasoning </t>
    </r>
  </si>
  <si>
    <t>Gambar tumbuhan disajikan secara utuh dan jelas</t>
  </si>
  <si>
    <t>Gambar bagian tumbuhan yang digunakan disajikan secara jelas dan tepat.</t>
  </si>
  <si>
    <t>Gambar hasil pengujian senyawa asam-basa disajikan dengan menarik dan mudah dipahami.</t>
  </si>
  <si>
    <t xml:space="preserve">Penggunaan bahasa dan tanda baca sesuai dengan EYD. </t>
  </si>
  <si>
    <t>Penggunaan kalimat jelas, mudah dipahami, dan tidak ambiguitis.</t>
  </si>
  <si>
    <t>Penggunaan bahasa sesuai dengan ranah usia siswa SMA/SMK/MA.</t>
  </si>
  <si>
    <t>Theoretical Reasoning</t>
  </si>
  <si>
    <t>Penyajian gambar terkait perubahan warna di masing-masing larutan dapat dianalisis menggunakan teori asam-basa</t>
  </si>
  <si>
    <t>Correlational Reasoning</t>
  </si>
  <si>
    <r>
      <t>14.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Times New Roman"/>
        <family val="1"/>
      </rPr>
      <t> </t>
    </r>
  </si>
  <si>
    <t>Karakteristik tumbuhan yang disajikan dapat di hubungkan dengan perbedaan warna yang dihasilkan pada  masing-masing larutan.</t>
  </si>
  <si>
    <t>Probabilistic Reasoning</t>
  </si>
  <si>
    <r>
      <t>15.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Times New Roman"/>
        <family val="1"/>
      </rPr>
      <t> </t>
    </r>
  </si>
  <si>
    <t xml:space="preserve">Penyajian senyawa kimia yang terkandung pada masing-masing tumbuhan dapat dijadikan alasan dari  perbedaan warna yang dihasilkan antara tumbuhan indikator  yang satu dan lainnya. </t>
  </si>
  <si>
    <t xml:space="preserve">Penyajian bagian tumbuhan yang layak digunakan sebagai indikator alami dapat dijadikan alasan dari keberhasilan uji coba asam-basa.  </t>
  </si>
  <si>
    <t>Proportional Reasoning</t>
  </si>
  <si>
    <t>Penyajian prosedur percobaan dapat dijadikan dasar untuk menentukan jumlah bahan yang akan  digunakan pada proses uji coba.</t>
  </si>
  <si>
    <t>Kesesuaian isi materi dengan KI dan KD.</t>
  </si>
  <si>
    <t>Kesesuaian Atlas dengan Kurikulum 2013</t>
  </si>
  <si>
    <t>Ketepatan penyajian konsep kandungan senyawa kimia pada tumbuhan indikator alami untuk uji asam-basa.</t>
  </si>
  <si>
    <t>Kedalaman penyajian konsep terkait hubungan kandungan senyawa kimia pada masing-masing tumbuhan indikator dengan hasil pengujian larutan asam-basa.</t>
  </si>
  <si>
    <t>Ketepatan penyajian konsep terkait perubahan warna yang dihasilkan pada masing-masing larutan ditinjau dari ukuran pH.</t>
  </si>
  <si>
    <t>Kesesuain penyajian gambar terkait perubahan warna hasil uji asam-basa dengan konsep yang dijabarkan.</t>
  </si>
  <si>
    <t>Kesesuain penyajian gambar dengan tumbuhan indikator uji asam-basa yang dipilih.</t>
  </si>
  <si>
    <t xml:space="preserve">Ketepatan dan keseuaian Gambar dengan Materi yang disajikan.  </t>
  </si>
  <si>
    <t>Penyajian gambar terkait perubahan warna di masing-masing larutan dapat di hubungkan dengan ukuran pH.</t>
  </si>
  <si>
    <t>Ketepatan penyajian konsep morfologi tumbuhan indikator alami untuk uji asam-basa.</t>
  </si>
  <si>
    <t>Mendukung terlaksananya proses pembelajaran yang mengacu pada proses pembelajaran bermakna.</t>
  </si>
  <si>
    <t>Sampul atau Halam Awal</t>
  </si>
  <si>
    <r>
      <t>B.</t>
    </r>
    <r>
      <rPr>
        <b/>
        <sz val="7"/>
        <color indexed="8"/>
        <rFont val="Times New Roman"/>
        <family val="1"/>
      </rPr>
      <t>    </t>
    </r>
  </si>
  <si>
    <t xml:space="preserve"> Topik</t>
  </si>
  <si>
    <r>
      <t>C.</t>
    </r>
    <r>
      <rPr>
        <b/>
        <sz val="7"/>
        <color indexed="8"/>
        <rFont val="Times New Roman"/>
        <family val="1"/>
      </rPr>
      <t xml:space="preserve">    </t>
    </r>
  </si>
  <si>
    <t>Penyajian Gambar</t>
  </si>
  <si>
    <r>
      <t>D.</t>
    </r>
    <r>
      <rPr>
        <b/>
        <sz val="7"/>
        <color indexed="8"/>
        <rFont val="Times New Roman"/>
        <family val="1"/>
      </rPr>
      <t xml:space="preserve">    </t>
    </r>
  </si>
  <si>
    <t>Kelayakan Bahasa</t>
  </si>
  <si>
    <t>Karakteristik Kemampuan Scientific Reasoning</t>
  </si>
  <si>
    <t>Kelayakan ISI</t>
  </si>
  <si>
    <t xml:space="preserve"> Kelayakan Penyajian Materi</t>
  </si>
  <si>
    <t>Frekuensi aspek tingkah laku yang teramati oleh pengamat dan memberikan frekuensi tinggi  (A).</t>
  </si>
  <si>
    <t>Nama</t>
  </si>
  <si>
    <t>Nomor Item</t>
  </si>
  <si>
    <t>Siswa</t>
  </si>
  <si>
    <t>S-1</t>
  </si>
  <si>
    <t>S-2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</si>
  <si>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</si>
  <si>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</si>
  <si>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</si>
  <si>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</si>
  <si>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</si>
  <si>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</si>
  <si>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</si>
  <si>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</si>
  <si>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</si>
  <si>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</si>
  <si>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</si>
  <si>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</si>
  <si>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</si>
  <si>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Jumlah</t>
  </si>
  <si>
    <t>Skor Maksimal</t>
  </si>
  <si>
    <t>Rata-rata skor (%)</t>
  </si>
  <si>
    <t>Rata-Rata Indikator Penyajian Tampilan  (%)</t>
  </si>
  <si>
    <t>Rata-Rata Indikator Penyajian Isi (%)</t>
  </si>
  <si>
    <t>Rata-rata (%)</t>
  </si>
  <si>
    <r>
      <t xml:space="preserve">Rata-Rata  Karakteristik </t>
    </r>
    <r>
      <rPr>
        <i/>
        <sz val="12"/>
        <color indexed="8"/>
        <rFont val="Times New Roman"/>
        <family val="1"/>
      </rPr>
      <t xml:space="preserve">Scientific Reasoning </t>
    </r>
    <r>
      <rPr>
        <sz val="12"/>
        <color indexed="8"/>
        <rFont val="Times New Roman"/>
        <family val="1"/>
      </rPr>
      <t>(%)</t>
    </r>
  </si>
  <si>
    <t>Keterangan</t>
  </si>
  <si>
    <t>Frekuensi aspek tingkah laku yang teramati oleh pengamat dan memberikan frekuensi rendah  (B).</t>
  </si>
  <si>
    <t>REKAPITULASI HASIL VALIDITAS DAN RELIABILITAS ATLAS</t>
  </si>
  <si>
    <t>REKAPITULASI HASIL RESPON SISWA TERHADAP KEPRAKTISAN ATLAS</t>
  </si>
  <si>
    <r>
      <t>E.</t>
    </r>
    <r>
      <rPr>
        <b/>
        <sz val="7"/>
        <color indexed="8"/>
        <rFont val="Times New Roman"/>
        <family val="1"/>
      </rPr>
      <t xml:space="preserve">    </t>
    </r>
    <r>
      <rPr>
        <b/>
        <sz val="12"/>
        <color indexed="8"/>
        <rFont val="Times New Roman"/>
        <family val="1"/>
      </rPr>
      <t/>
    </r>
  </si>
  <si>
    <r>
      <t>F.</t>
    </r>
    <r>
      <rPr>
        <b/>
        <sz val="7"/>
        <color indexed="8"/>
        <rFont val="Times New Roman"/>
        <family val="1"/>
      </rPr>
      <t xml:space="preserve">     </t>
    </r>
  </si>
  <si>
    <r>
      <t>G.</t>
    </r>
    <r>
      <rPr>
        <b/>
        <sz val="7"/>
        <color indexed="8"/>
        <rFont val="Times New Roman"/>
        <family val="1"/>
      </rPr>
      <t>    </t>
    </r>
  </si>
  <si>
    <t>Fitur-fitur yang tersaji di dalam E-Atlas dapat memfasilitasi siswa untuk pembelajaran online</t>
  </si>
  <si>
    <t>E-Atlas dapat memfasilitasi siswa untuk melakukan percobaan sederhana secara mandiri</t>
  </si>
  <si>
    <t>E-Atlas mencantumkan materi terkait uji senyawa asam-basa dengan beberapa indikator.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</si>
</sst>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color indexed="8"/>
      <name val="Times New Roman"/>
      <family val="1"/>
    </font>
    <font>
      <sz val="7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/>
    <xf numFmtId="2" fontId="6" fillId="3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/>
    <xf numFmtId="2" fontId="6" fillId="7" borderId="1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/>
    <xf numFmtId="2" fontId="6" fillId="8" borderId="1" xfId="0" applyNumberFormat="1" applyFont="1" applyFill="1" applyBorder="1"/>
    <xf numFmtId="0" fontId="0" fillId="4" borderId="0" xfId="0" applyFill="1"/>
    <xf numFmtId="0" fontId="0" fillId="5" borderId="0" xfId="0" applyFill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5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6" fillId="9" borderId="5" xfId="0" applyNumberFormat="1" applyFont="1" applyFill="1" applyBorder="1" applyAlignment="1">
      <alignment horizontal="center"/>
    </xf>
    <xf numFmtId="2" fontId="6" fillId="6" borderId="4" xfId="0" applyNumberFormat="1" applyFont="1" applyFill="1" applyBorder="1" applyAlignment="1">
      <alignment horizontal="center"/>
    </xf>
    <xf numFmtId="2" fontId="6" fillId="6" borderId="6" xfId="0" applyNumberFormat="1" applyFont="1" applyFill="1" applyBorder="1" applyAlignment="1">
      <alignment horizontal="center"/>
    </xf>
    <xf numFmtId="2" fontId="6" fillId="6" borderId="5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58"/>
  <sheetViews>
    <sheetView tabSelected="1" view="pageLayout" zoomScale="70" zoomScaleNormal="80" zoomScalePageLayoutView="70" workbookViewId="0">
      <selection activeCell="A54" sqref="A54:B54"/>
    </sheetView>
  </sheetViews>
  <sheetFormatPr defaultRowHeight="15"/>
  <cols>
    <col min="2" max="2" width="41.7109375" customWidth="1"/>
    <col min="8" max="9" width="9.28515625" bestFit="1" customWidth="1"/>
  </cols>
  <sheetData>
    <row r="4" spans="1:9">
      <c r="B4" s="65"/>
      <c r="C4" s="65"/>
      <c r="D4" s="65"/>
      <c r="E4" s="65"/>
      <c r="F4" s="65"/>
      <c r="G4" s="65"/>
      <c r="H4" s="65"/>
    </row>
    <row r="5" spans="1:9" ht="15.75">
      <c r="B5" s="35" t="s">
        <v>103</v>
      </c>
      <c r="C5" s="35"/>
      <c r="D5" s="35"/>
      <c r="E5" s="35"/>
      <c r="F5" s="35"/>
      <c r="G5" s="35"/>
      <c r="H5" s="35"/>
    </row>
    <row r="6" spans="1:9" ht="32.25" customHeight="1"/>
    <row r="7" spans="1:9" ht="18" customHeight="1">
      <c r="A7" s="59" t="s">
        <v>0</v>
      </c>
      <c r="B7" s="59" t="s">
        <v>1</v>
      </c>
      <c r="C7" s="20" t="s">
        <v>2</v>
      </c>
      <c r="D7" s="67" t="s">
        <v>3</v>
      </c>
      <c r="E7" s="68"/>
      <c r="F7" s="68"/>
      <c r="G7" s="68"/>
      <c r="H7" s="68"/>
      <c r="I7" s="69"/>
    </row>
    <row r="8" spans="1:9" ht="15.75" customHeight="1">
      <c r="A8" s="66"/>
      <c r="B8" s="66"/>
      <c r="C8" s="59" t="s">
        <v>4</v>
      </c>
      <c r="D8" s="59" t="s">
        <v>28</v>
      </c>
      <c r="E8" s="59" t="s">
        <v>5</v>
      </c>
      <c r="F8" s="59" t="s">
        <v>6</v>
      </c>
      <c r="G8" s="59" t="s">
        <v>7</v>
      </c>
      <c r="H8" s="63" t="s">
        <v>31</v>
      </c>
      <c r="I8" s="63" t="s">
        <v>30</v>
      </c>
    </row>
    <row r="9" spans="1:9" ht="39" customHeight="1">
      <c r="A9" s="60"/>
      <c r="B9" s="60"/>
      <c r="C9" s="60"/>
      <c r="D9" s="60"/>
      <c r="E9" s="60"/>
      <c r="F9" s="60"/>
      <c r="G9" s="60"/>
      <c r="H9" s="64"/>
      <c r="I9" s="64"/>
    </row>
    <row r="10" spans="1:9" ht="18" customHeight="1">
      <c r="A10" s="7" t="s">
        <v>29</v>
      </c>
      <c r="B10" s="7" t="s">
        <v>65</v>
      </c>
      <c r="C10" s="22"/>
      <c r="D10" s="23"/>
      <c r="E10" s="23"/>
      <c r="F10" s="23"/>
      <c r="G10" s="23"/>
      <c r="H10" s="23"/>
      <c r="I10" s="24"/>
    </row>
    <row r="11" spans="1:9" ht="18.75" customHeight="1">
      <c r="A11" s="5" t="s">
        <v>15</v>
      </c>
      <c r="B11" s="6" t="s">
        <v>34</v>
      </c>
      <c r="C11" s="8">
        <v>4</v>
      </c>
      <c r="D11" s="9">
        <v>3</v>
      </c>
      <c r="E11" s="5">
        <v>4</v>
      </c>
      <c r="F11" s="5">
        <f>C11-D11</f>
        <v>1</v>
      </c>
      <c r="G11" s="5">
        <f>D11+E11</f>
        <v>7</v>
      </c>
      <c r="H11" s="17">
        <f>F11/G11</f>
        <v>0.14285714285714285</v>
      </c>
      <c r="I11" s="17">
        <f>(1-H11)*100</f>
        <v>85.714285714285722</v>
      </c>
    </row>
    <row r="12" spans="1:9" ht="15.75" customHeight="1">
      <c r="A12" s="5" t="s">
        <v>16</v>
      </c>
      <c r="B12" s="6" t="s">
        <v>61</v>
      </c>
      <c r="C12" s="8">
        <v>4</v>
      </c>
      <c r="D12" s="9">
        <v>3</v>
      </c>
      <c r="E12" s="5">
        <v>4</v>
      </c>
      <c r="F12" s="5">
        <f>C12-D12</f>
        <v>1</v>
      </c>
      <c r="G12" s="5">
        <f>D12+E12</f>
        <v>7</v>
      </c>
      <c r="H12" s="17">
        <f>F12/G12</f>
        <v>0.14285714285714285</v>
      </c>
      <c r="I12" s="17">
        <f>(1-H12)*100</f>
        <v>85.714285714285722</v>
      </c>
    </row>
    <row r="13" spans="1:9" ht="35.25" customHeight="1">
      <c r="A13" s="7" t="s">
        <v>66</v>
      </c>
      <c r="B13" s="7" t="s">
        <v>67</v>
      </c>
      <c r="C13" s="22"/>
      <c r="D13" s="23"/>
      <c r="E13" s="23"/>
      <c r="F13" s="23"/>
      <c r="G13" s="23"/>
      <c r="H13" s="23"/>
      <c r="I13" s="24"/>
    </row>
    <row r="14" spans="1:9" ht="18" customHeight="1">
      <c r="A14" s="5" t="s">
        <v>17</v>
      </c>
      <c r="B14" s="6" t="s">
        <v>110</v>
      </c>
      <c r="C14" s="8">
        <v>4</v>
      </c>
      <c r="D14" s="5">
        <v>4</v>
      </c>
      <c r="E14" s="9">
        <v>3</v>
      </c>
      <c r="F14" s="5">
        <f>C14-E14</f>
        <v>1</v>
      </c>
      <c r="G14" s="5">
        <f>D14+F14</f>
        <v>5</v>
      </c>
      <c r="H14" s="17">
        <f>F14/G14</f>
        <v>0.2</v>
      </c>
      <c r="I14" s="17">
        <f>(1-H14)*100</f>
        <v>80</v>
      </c>
    </row>
    <row r="15" spans="1:9" ht="15.75" customHeight="1">
      <c r="A15" s="5" t="s">
        <v>18</v>
      </c>
      <c r="B15" s="6" t="s">
        <v>35</v>
      </c>
      <c r="C15" s="8">
        <v>4</v>
      </c>
      <c r="D15" s="9">
        <v>3</v>
      </c>
      <c r="E15" s="5">
        <v>4</v>
      </c>
      <c r="F15" s="5">
        <f>C15-D15</f>
        <v>1</v>
      </c>
      <c r="G15" s="5">
        <f>D15+E15</f>
        <v>7</v>
      </c>
      <c r="H15" s="17">
        <f t="shared" ref="H15:H24" si="0">F15/G15</f>
        <v>0.14285714285714285</v>
      </c>
      <c r="I15" s="17">
        <f t="shared" ref="I15:I24" si="1">(1-H15)*100</f>
        <v>85.714285714285722</v>
      </c>
    </row>
    <row r="16" spans="1:9" ht="15.75" customHeight="1">
      <c r="A16" s="5" t="s">
        <v>19</v>
      </c>
      <c r="B16" s="6" t="s">
        <v>36</v>
      </c>
      <c r="C16" s="8">
        <v>4</v>
      </c>
      <c r="D16" s="9">
        <v>3</v>
      </c>
      <c r="E16" s="5">
        <v>4</v>
      </c>
      <c r="F16" s="5">
        <f>C16-D16</f>
        <v>1</v>
      </c>
      <c r="G16" s="5">
        <f>D16+E16</f>
        <v>7</v>
      </c>
      <c r="H16" s="17">
        <f t="shared" si="0"/>
        <v>0.14285714285714285</v>
      </c>
      <c r="I16" s="17">
        <f t="shared" si="1"/>
        <v>85.714285714285722</v>
      </c>
    </row>
    <row r="17" spans="1:9" ht="32.25" customHeight="1">
      <c r="A17" s="7" t="s">
        <v>68</v>
      </c>
      <c r="B17" s="7" t="s">
        <v>69</v>
      </c>
      <c r="C17" s="23"/>
      <c r="D17" s="23"/>
      <c r="E17" s="23"/>
      <c r="F17" s="23"/>
      <c r="G17" s="23"/>
      <c r="H17" s="23"/>
      <c r="I17" s="24"/>
    </row>
    <row r="18" spans="1:9" ht="19.5" customHeight="1">
      <c r="A18" s="5" t="s">
        <v>20</v>
      </c>
      <c r="B18" s="6" t="s">
        <v>37</v>
      </c>
      <c r="C18" s="5">
        <v>4</v>
      </c>
      <c r="D18" s="5">
        <v>4</v>
      </c>
      <c r="E18" s="5">
        <v>4</v>
      </c>
      <c r="F18" s="5">
        <f>C18-E18</f>
        <v>0</v>
      </c>
      <c r="G18" s="5">
        <f>E18+C18</f>
        <v>8</v>
      </c>
      <c r="H18" s="17">
        <f t="shared" si="0"/>
        <v>0</v>
      </c>
      <c r="I18" s="17">
        <f t="shared" si="1"/>
        <v>100</v>
      </c>
    </row>
    <row r="19" spans="1:9" ht="17.25" customHeight="1">
      <c r="A19" s="5" t="s">
        <v>21</v>
      </c>
      <c r="B19" s="6" t="s">
        <v>38</v>
      </c>
      <c r="C19" s="8">
        <v>4</v>
      </c>
      <c r="D19" s="5">
        <v>3</v>
      </c>
      <c r="E19" s="9">
        <v>3</v>
      </c>
      <c r="F19" s="5">
        <f>C19-E19</f>
        <v>1</v>
      </c>
      <c r="G19" s="5">
        <f>E19+C19</f>
        <v>7</v>
      </c>
      <c r="H19" s="17">
        <f t="shared" si="0"/>
        <v>0.14285714285714285</v>
      </c>
      <c r="I19" s="17">
        <f t="shared" si="1"/>
        <v>85.714285714285722</v>
      </c>
    </row>
    <row r="20" spans="1:9" ht="3.75" hidden="1" customHeight="1">
      <c r="A20" s="5" t="s">
        <v>22</v>
      </c>
      <c r="B20" s="6" t="s">
        <v>39</v>
      </c>
      <c r="C20" s="8">
        <v>4</v>
      </c>
      <c r="D20" s="5">
        <v>4</v>
      </c>
      <c r="E20" s="9">
        <v>3</v>
      </c>
      <c r="F20" s="5">
        <f>C20-E20</f>
        <v>1</v>
      </c>
      <c r="G20" s="5">
        <f>E20+C20</f>
        <v>7</v>
      </c>
      <c r="H20" s="17">
        <f t="shared" si="0"/>
        <v>0.14285714285714285</v>
      </c>
      <c r="I20" s="17">
        <f t="shared" si="1"/>
        <v>85.714285714285722</v>
      </c>
    </row>
    <row r="21" spans="1:9" ht="15.75" customHeight="1">
      <c r="A21" s="7" t="s">
        <v>70</v>
      </c>
      <c r="B21" s="7" t="s">
        <v>71</v>
      </c>
      <c r="C21" s="23"/>
      <c r="D21" s="23"/>
      <c r="E21" s="23"/>
      <c r="F21" s="23"/>
      <c r="G21" s="23"/>
      <c r="H21" s="23"/>
      <c r="I21" s="24"/>
    </row>
    <row r="22" spans="1:9" ht="15.75" customHeight="1">
      <c r="A22" s="5" t="s">
        <v>23</v>
      </c>
      <c r="B22" s="6" t="s">
        <v>40</v>
      </c>
      <c r="C22" s="5">
        <v>3</v>
      </c>
      <c r="D22" s="9">
        <v>3</v>
      </c>
      <c r="E22" s="8">
        <v>4</v>
      </c>
      <c r="F22" s="5">
        <f>E22-D22</f>
        <v>1</v>
      </c>
      <c r="G22" s="5">
        <f>E22+D22</f>
        <v>7</v>
      </c>
      <c r="H22" s="17">
        <f t="shared" si="0"/>
        <v>0.14285714285714285</v>
      </c>
      <c r="I22" s="17">
        <f t="shared" si="1"/>
        <v>85.714285714285722</v>
      </c>
    </row>
    <row r="23" spans="1:9" ht="3" hidden="1" customHeight="1">
      <c r="A23" s="5" t="s">
        <v>24</v>
      </c>
      <c r="B23" s="6" t="s">
        <v>41</v>
      </c>
      <c r="C23" s="5">
        <v>3</v>
      </c>
      <c r="D23" s="9">
        <v>3</v>
      </c>
      <c r="E23" s="8">
        <v>4</v>
      </c>
      <c r="F23" s="5">
        <f>E23-D23</f>
        <v>1</v>
      </c>
      <c r="G23" s="5">
        <f>E23+D23</f>
        <v>7</v>
      </c>
      <c r="H23" s="17">
        <f t="shared" si="0"/>
        <v>0.14285714285714285</v>
      </c>
      <c r="I23" s="17">
        <f t="shared" si="1"/>
        <v>85.714285714285722</v>
      </c>
    </row>
    <row r="24" spans="1:9" ht="15.75" customHeight="1">
      <c r="A24" s="5" t="s">
        <v>25</v>
      </c>
      <c r="B24" s="6" t="s">
        <v>42</v>
      </c>
      <c r="C24" s="5">
        <v>3</v>
      </c>
      <c r="D24" s="9">
        <v>3</v>
      </c>
      <c r="E24" s="8">
        <v>4</v>
      </c>
      <c r="F24" s="5">
        <f>E24-D24</f>
        <v>1</v>
      </c>
      <c r="G24" s="5">
        <f>E24+D24</f>
        <v>7</v>
      </c>
      <c r="H24" s="17">
        <f t="shared" si="0"/>
        <v>0.14285714285714285</v>
      </c>
      <c r="I24" s="17">
        <f t="shared" si="1"/>
        <v>85.714285714285722</v>
      </c>
    </row>
    <row r="25" spans="1:9" ht="17.25" hidden="1" customHeight="1">
      <c r="A25" s="18"/>
      <c r="B25" s="16"/>
      <c r="C25" s="16"/>
      <c r="D25" s="16"/>
      <c r="E25" s="16"/>
      <c r="F25" s="16"/>
      <c r="G25" s="16"/>
      <c r="H25" s="16"/>
      <c r="I25" s="16"/>
    </row>
    <row r="26" spans="1:9" ht="18.75" customHeight="1">
      <c r="A26" s="7" t="s">
        <v>105</v>
      </c>
      <c r="B26" s="7" t="s">
        <v>72</v>
      </c>
      <c r="C26" s="23"/>
      <c r="D26" s="23"/>
      <c r="E26" s="23"/>
      <c r="F26" s="23"/>
      <c r="G26" s="23"/>
      <c r="H26" s="23"/>
      <c r="I26" s="24"/>
    </row>
    <row r="27" spans="1:9" ht="15.75" customHeight="1">
      <c r="A27" s="56" t="s">
        <v>43</v>
      </c>
      <c r="B27" s="61"/>
      <c r="C27" s="61"/>
      <c r="D27" s="61"/>
      <c r="E27" s="61"/>
      <c r="F27" s="61"/>
      <c r="G27" s="61"/>
      <c r="H27" s="61"/>
      <c r="I27" s="62"/>
    </row>
    <row r="28" spans="1:9" ht="16.5" customHeight="1">
      <c r="A28" s="5" t="s">
        <v>26</v>
      </c>
      <c r="B28" s="6" t="s">
        <v>44</v>
      </c>
      <c r="C28" s="9">
        <v>3</v>
      </c>
      <c r="D28" s="5">
        <v>4</v>
      </c>
      <c r="E28" s="8">
        <v>4</v>
      </c>
      <c r="F28" s="5">
        <f>E28-C28</f>
        <v>1</v>
      </c>
      <c r="G28" s="5">
        <f>E28+C28</f>
        <v>7</v>
      </c>
      <c r="H28" s="17">
        <f>F28/G28</f>
        <v>0.14285714285714285</v>
      </c>
      <c r="I28" s="17">
        <f>(1-H28)*100</f>
        <v>85.714285714285722</v>
      </c>
    </row>
    <row r="29" spans="1:9" ht="26.25" customHeight="1">
      <c r="A29" s="56" t="s">
        <v>45</v>
      </c>
      <c r="B29" s="57"/>
      <c r="C29" s="57"/>
      <c r="D29" s="57"/>
      <c r="E29" s="57"/>
      <c r="F29" s="57"/>
      <c r="G29" s="57"/>
      <c r="H29" s="57"/>
      <c r="I29" s="58"/>
    </row>
    <row r="30" spans="1:9" ht="15.75" customHeight="1">
      <c r="A30" s="5" t="s">
        <v>27</v>
      </c>
      <c r="B30" s="6" t="s">
        <v>62</v>
      </c>
      <c r="C30" s="5">
        <v>4</v>
      </c>
      <c r="D30" s="9">
        <v>3</v>
      </c>
      <c r="E30" s="8">
        <v>4</v>
      </c>
      <c r="F30" s="5">
        <f>E30-D30</f>
        <v>1</v>
      </c>
      <c r="G30" s="5">
        <f>E30+D30</f>
        <v>7</v>
      </c>
      <c r="H30" s="17">
        <f>F30/G30</f>
        <v>0.14285714285714285</v>
      </c>
      <c r="I30" s="17">
        <f t="shared" ref="I30:I49" si="2">(1-H30)*100</f>
        <v>85.714285714285722</v>
      </c>
    </row>
    <row r="31" spans="1:9" ht="69" customHeight="1">
      <c r="A31" s="5" t="s">
        <v>46</v>
      </c>
      <c r="B31" s="6" t="s">
        <v>47</v>
      </c>
      <c r="C31" s="5">
        <v>4</v>
      </c>
      <c r="D31" s="9">
        <v>3</v>
      </c>
      <c r="E31" s="8">
        <v>4</v>
      </c>
      <c r="F31" s="5">
        <f>E31-D31</f>
        <v>1</v>
      </c>
      <c r="G31" s="5">
        <f>E31+D31</f>
        <v>7</v>
      </c>
      <c r="H31" s="17">
        <f>F31/G31</f>
        <v>0.14285714285714285</v>
      </c>
      <c r="I31" s="17">
        <f t="shared" si="2"/>
        <v>85.714285714285722</v>
      </c>
    </row>
    <row r="32" spans="1:9" ht="15.75" customHeight="1">
      <c r="A32" s="56" t="s">
        <v>48</v>
      </c>
      <c r="B32" s="57"/>
      <c r="C32" s="57"/>
      <c r="D32" s="57"/>
      <c r="E32" s="57"/>
      <c r="F32" s="57"/>
      <c r="G32" s="57"/>
      <c r="H32" s="57"/>
      <c r="I32" s="58"/>
    </row>
    <row r="33" spans="1:9" ht="18" customHeight="1">
      <c r="A33" s="5" t="s">
        <v>49</v>
      </c>
      <c r="B33" s="6" t="s">
        <v>50</v>
      </c>
      <c r="C33" s="5">
        <v>4</v>
      </c>
      <c r="D33" s="5">
        <v>4</v>
      </c>
      <c r="E33" s="5">
        <v>4</v>
      </c>
      <c r="F33" s="5">
        <f>E33-D33</f>
        <v>0</v>
      </c>
      <c r="G33" s="5">
        <f>E33+D33</f>
        <v>8</v>
      </c>
      <c r="H33" s="17">
        <f>F33/G33</f>
        <v>0</v>
      </c>
      <c r="I33" s="17">
        <f t="shared" si="2"/>
        <v>100</v>
      </c>
    </row>
    <row r="34" spans="1:9" ht="53.25" customHeight="1">
      <c r="A34" s="5" t="s">
        <v>32</v>
      </c>
      <c r="B34" s="6" t="s">
        <v>51</v>
      </c>
      <c r="C34" s="5">
        <v>4</v>
      </c>
      <c r="D34" s="9">
        <v>3</v>
      </c>
      <c r="E34" s="8">
        <v>4</v>
      </c>
      <c r="F34" s="5">
        <f>E34-D34</f>
        <v>1</v>
      </c>
      <c r="G34" s="5">
        <f>E34+D34</f>
        <v>7</v>
      </c>
      <c r="H34" s="17">
        <f>F34/G34</f>
        <v>0.14285714285714285</v>
      </c>
      <c r="I34" s="17">
        <f t="shared" si="2"/>
        <v>85.714285714285722</v>
      </c>
    </row>
    <row r="35" spans="1:9" ht="18.75" customHeight="1">
      <c r="A35" s="56" t="s">
        <v>52</v>
      </c>
      <c r="B35" s="57"/>
      <c r="C35" s="57"/>
      <c r="D35" s="57"/>
      <c r="E35" s="57"/>
      <c r="F35" s="57"/>
      <c r="G35" s="57"/>
      <c r="H35" s="57"/>
      <c r="I35" s="58"/>
    </row>
    <row r="36" spans="1:9" ht="21" customHeight="1">
      <c r="A36" s="5" t="s">
        <v>33</v>
      </c>
      <c r="B36" s="6" t="s">
        <v>53</v>
      </c>
      <c r="C36" s="5">
        <v>4</v>
      </c>
      <c r="D36" s="9">
        <v>3</v>
      </c>
      <c r="E36" s="8">
        <v>4</v>
      </c>
      <c r="F36" s="5">
        <f>E36-D36</f>
        <v>1</v>
      </c>
      <c r="G36" s="5">
        <f>E36+D36</f>
        <v>7</v>
      </c>
      <c r="H36" s="17">
        <f>F36/G36</f>
        <v>0.14285714285714285</v>
      </c>
      <c r="I36" s="17">
        <f t="shared" si="2"/>
        <v>85.714285714285722</v>
      </c>
    </row>
    <row r="37" spans="1:9" ht="18.75" customHeight="1">
      <c r="A37" s="7" t="s">
        <v>106</v>
      </c>
      <c r="B37" s="7" t="s">
        <v>73</v>
      </c>
      <c r="C37" s="23"/>
      <c r="D37" s="23"/>
      <c r="E37" s="23"/>
      <c r="F37" s="23"/>
      <c r="G37" s="23"/>
      <c r="H37" s="23"/>
      <c r="I37" s="24"/>
    </row>
    <row r="38" spans="1:9" ht="24" customHeight="1">
      <c r="A38" s="5">
        <v>18</v>
      </c>
      <c r="B38" s="6" t="s">
        <v>54</v>
      </c>
      <c r="C38" s="5">
        <v>4</v>
      </c>
      <c r="D38" s="9">
        <v>3</v>
      </c>
      <c r="E38" s="8">
        <v>4</v>
      </c>
      <c r="F38" s="5">
        <f>E38-D38</f>
        <v>1</v>
      </c>
      <c r="G38" s="5">
        <f>E38+D38</f>
        <v>7</v>
      </c>
      <c r="H38" s="17">
        <f t="shared" ref="H38:H49" si="3">F38/G38</f>
        <v>0.14285714285714285</v>
      </c>
      <c r="I38" s="17">
        <f t="shared" si="2"/>
        <v>85.714285714285722</v>
      </c>
    </row>
    <row r="39" spans="1:9" ht="17.25" customHeight="1">
      <c r="A39" s="5">
        <v>19</v>
      </c>
      <c r="B39" s="6" t="s">
        <v>55</v>
      </c>
      <c r="C39" s="5">
        <v>4</v>
      </c>
      <c r="D39" s="9">
        <v>3</v>
      </c>
      <c r="E39" s="8">
        <v>4</v>
      </c>
      <c r="F39" s="5">
        <f>E39-D39</f>
        <v>1</v>
      </c>
      <c r="G39" s="5">
        <f>E39+D39</f>
        <v>7</v>
      </c>
      <c r="H39" s="17">
        <f t="shared" si="3"/>
        <v>0.14285714285714285</v>
      </c>
      <c r="I39" s="17">
        <f t="shared" si="2"/>
        <v>85.714285714285722</v>
      </c>
    </row>
    <row r="40" spans="1:9" ht="32.25" customHeight="1">
      <c r="A40" s="5">
        <v>20</v>
      </c>
      <c r="B40" s="6" t="s">
        <v>108</v>
      </c>
      <c r="C40" s="5">
        <v>4</v>
      </c>
      <c r="D40" s="9">
        <v>3</v>
      </c>
      <c r="E40" s="8">
        <v>4</v>
      </c>
      <c r="F40" s="5">
        <f>E40-D40</f>
        <v>1</v>
      </c>
      <c r="G40" s="5">
        <f>E40+D40</f>
        <v>7</v>
      </c>
      <c r="H40" s="17">
        <f t="shared" si="3"/>
        <v>0.14285714285714285</v>
      </c>
      <c r="I40" s="17">
        <f t="shared" si="2"/>
        <v>85.714285714285722</v>
      </c>
    </row>
    <row r="41" spans="1:9" ht="50.25" customHeight="1">
      <c r="A41" s="5">
        <v>21</v>
      </c>
      <c r="B41" s="6" t="s">
        <v>109</v>
      </c>
      <c r="C41" s="5">
        <v>4</v>
      </c>
      <c r="D41" s="9">
        <v>3</v>
      </c>
      <c r="E41" s="8">
        <v>4</v>
      </c>
      <c r="F41" s="5">
        <f>E41-D41</f>
        <v>1</v>
      </c>
      <c r="G41" s="5">
        <f>E41+D41</f>
        <v>7</v>
      </c>
      <c r="H41" s="17">
        <f t="shared" si="3"/>
        <v>0.14285714285714285</v>
      </c>
      <c r="I41" s="17">
        <f t="shared" si="2"/>
        <v>85.714285714285722</v>
      </c>
    </row>
    <row r="42" spans="1:9" ht="33.75" customHeight="1">
      <c r="A42" s="5">
        <v>22</v>
      </c>
      <c r="B42" s="6" t="s">
        <v>64</v>
      </c>
      <c r="C42" s="5">
        <v>4</v>
      </c>
      <c r="D42" s="9">
        <v>3</v>
      </c>
      <c r="E42" s="8">
        <v>4</v>
      </c>
      <c r="F42" s="5">
        <f>E42-D42</f>
        <v>1</v>
      </c>
      <c r="G42" s="5">
        <f>E42+D42</f>
        <v>7</v>
      </c>
      <c r="H42" s="17">
        <f t="shared" si="3"/>
        <v>0.14285714285714285</v>
      </c>
      <c r="I42" s="17">
        <f t="shared" si="2"/>
        <v>85.714285714285722</v>
      </c>
    </row>
    <row r="43" spans="1:9" ht="33" customHeight="1">
      <c r="A43" s="7" t="s">
        <v>107</v>
      </c>
      <c r="B43" s="7" t="s">
        <v>74</v>
      </c>
      <c r="C43" s="23"/>
      <c r="D43" s="23"/>
      <c r="E43" s="23"/>
      <c r="F43" s="23"/>
      <c r="G43" s="23"/>
      <c r="H43" s="23"/>
      <c r="I43" s="24"/>
    </row>
    <row r="44" spans="1:9" ht="54" customHeight="1">
      <c r="A44" s="5">
        <v>23</v>
      </c>
      <c r="B44" s="6" t="s">
        <v>63</v>
      </c>
      <c r="C44" s="8">
        <v>4</v>
      </c>
      <c r="D44" s="9">
        <v>3</v>
      </c>
      <c r="E44" s="5">
        <v>3</v>
      </c>
      <c r="F44" s="5">
        <f t="shared" ref="F44:F49" si="4">C44-D44</f>
        <v>1</v>
      </c>
      <c r="G44" s="5">
        <f t="shared" ref="G44:G49" si="5">C44+D44</f>
        <v>7</v>
      </c>
      <c r="H44" s="17">
        <f t="shared" si="3"/>
        <v>0.14285714285714285</v>
      </c>
      <c r="I44" s="17">
        <f t="shared" si="2"/>
        <v>85.714285714285722</v>
      </c>
    </row>
    <row r="45" spans="1:9" ht="47.25" customHeight="1">
      <c r="A45" s="5">
        <v>24</v>
      </c>
      <c r="B45" s="6" t="s">
        <v>56</v>
      </c>
      <c r="C45" s="5">
        <v>4</v>
      </c>
      <c r="D45" s="5">
        <v>4</v>
      </c>
      <c r="E45" s="5">
        <v>4</v>
      </c>
      <c r="F45" s="5">
        <f t="shared" si="4"/>
        <v>0</v>
      </c>
      <c r="G45" s="5">
        <f t="shared" si="5"/>
        <v>8</v>
      </c>
      <c r="H45" s="17">
        <f t="shared" si="3"/>
        <v>0</v>
      </c>
      <c r="I45" s="17">
        <f t="shared" si="2"/>
        <v>100</v>
      </c>
    </row>
    <row r="46" spans="1:9" ht="63">
      <c r="A46" s="5">
        <v>25</v>
      </c>
      <c r="B46" s="6" t="s">
        <v>57</v>
      </c>
      <c r="C46" s="5">
        <v>3</v>
      </c>
      <c r="D46" s="5">
        <v>3</v>
      </c>
      <c r="E46" s="5">
        <v>3</v>
      </c>
      <c r="F46" s="5">
        <f t="shared" si="4"/>
        <v>0</v>
      </c>
      <c r="G46" s="5">
        <f t="shared" si="5"/>
        <v>6</v>
      </c>
      <c r="H46" s="17">
        <f t="shared" si="3"/>
        <v>0</v>
      </c>
      <c r="I46" s="17">
        <f t="shared" si="2"/>
        <v>100</v>
      </c>
    </row>
    <row r="47" spans="1:9" ht="31.5" customHeight="1">
      <c r="A47" s="5">
        <v>26</v>
      </c>
      <c r="B47" s="6" t="s">
        <v>58</v>
      </c>
      <c r="C47" s="5">
        <v>3</v>
      </c>
      <c r="D47" s="5">
        <v>3</v>
      </c>
      <c r="E47" s="5">
        <v>3</v>
      </c>
      <c r="F47" s="5">
        <f t="shared" si="4"/>
        <v>0</v>
      </c>
      <c r="G47" s="5">
        <f t="shared" si="5"/>
        <v>6</v>
      </c>
      <c r="H47" s="17">
        <f t="shared" si="3"/>
        <v>0</v>
      </c>
      <c r="I47" s="17">
        <f t="shared" si="2"/>
        <v>100</v>
      </c>
    </row>
    <row r="48" spans="1:9" ht="47.25">
      <c r="A48" s="5">
        <v>27</v>
      </c>
      <c r="B48" s="6" t="s">
        <v>59</v>
      </c>
      <c r="C48" s="5">
        <v>4</v>
      </c>
      <c r="D48" s="5">
        <v>4</v>
      </c>
      <c r="E48" s="5">
        <v>4</v>
      </c>
      <c r="F48" s="5">
        <f t="shared" si="4"/>
        <v>0</v>
      </c>
      <c r="G48" s="5">
        <f t="shared" si="5"/>
        <v>8</v>
      </c>
      <c r="H48" s="17">
        <f t="shared" si="3"/>
        <v>0</v>
      </c>
      <c r="I48" s="17">
        <f t="shared" si="2"/>
        <v>100</v>
      </c>
    </row>
    <row r="49" spans="1:9" ht="31.5">
      <c r="A49" s="5">
        <v>28</v>
      </c>
      <c r="B49" s="6" t="s">
        <v>60</v>
      </c>
      <c r="C49" s="8">
        <v>4</v>
      </c>
      <c r="D49" s="9">
        <v>3</v>
      </c>
      <c r="E49" s="5">
        <v>4</v>
      </c>
      <c r="F49" s="5">
        <f t="shared" si="4"/>
        <v>1</v>
      </c>
      <c r="G49" s="5">
        <f t="shared" si="5"/>
        <v>7</v>
      </c>
      <c r="H49" s="17">
        <f t="shared" si="3"/>
        <v>0.14285714285714285</v>
      </c>
      <c r="I49" s="17">
        <f t="shared" si="2"/>
        <v>85.714285714285722</v>
      </c>
    </row>
    <row r="50" spans="1:9" ht="15.75">
      <c r="A50" s="36" t="s">
        <v>8</v>
      </c>
      <c r="B50" s="15" t="s">
        <v>9</v>
      </c>
      <c r="C50" s="19">
        <f>SUM(C12,C11,C14,C15,C16,C18:C20,C22:C24,C28,C30:C31,C33,C34,C36,C38:C42,C44:C47,C48,C49)</f>
        <v>106</v>
      </c>
      <c r="D50" s="19">
        <f>SUM(D12,D11,D14,D15,D16,D18:D20,D22:D24,D28,D30:D31,D33,D34,D36,D38:D42,D44:D47,D48,D49)</f>
        <v>91</v>
      </c>
      <c r="E50" s="19">
        <f>SUM(E12,E11,E14,E15,E16,E18:E20,E22:E24,E28,E30:E31,E33,E34,E36,E38:E42,E44:E47,E48,E49)</f>
        <v>106</v>
      </c>
      <c r="F50" s="39" t="s">
        <v>10</v>
      </c>
      <c r="G50" s="40"/>
      <c r="H50" s="41"/>
      <c r="I50" s="48">
        <f>AVERAGE(I44:I49,I38:I42,I36,I34,I33,I31,I30,I28,I22:I24,I18:I20,I14:I16,I12,I11)</f>
        <v>88.571428571428598</v>
      </c>
    </row>
    <row r="51" spans="1:9" ht="15.75">
      <c r="A51" s="37"/>
      <c r="B51" s="10" t="s">
        <v>11</v>
      </c>
      <c r="C51" s="18">
        <f>28*4</f>
        <v>112</v>
      </c>
      <c r="D51" s="18">
        <f>28*4</f>
        <v>112</v>
      </c>
      <c r="E51" s="18">
        <f>28*4</f>
        <v>112</v>
      </c>
      <c r="F51" s="42"/>
      <c r="G51" s="43"/>
      <c r="H51" s="44"/>
      <c r="I51" s="49"/>
    </row>
    <row r="52" spans="1:9" ht="15.75">
      <c r="A52" s="37"/>
      <c r="B52" s="11" t="s">
        <v>12</v>
      </c>
      <c r="C52" s="13">
        <f>C50/C51</f>
        <v>0.9464285714285714</v>
      </c>
      <c r="D52" s="13">
        <f>D50/D51</f>
        <v>0.8125</v>
      </c>
      <c r="E52" s="13">
        <f>E50/E51</f>
        <v>0.9464285714285714</v>
      </c>
      <c r="F52" s="42"/>
      <c r="G52" s="43"/>
      <c r="H52" s="44"/>
      <c r="I52" s="49"/>
    </row>
    <row r="53" spans="1:9" ht="15.75">
      <c r="A53" s="38"/>
      <c r="B53" s="10" t="s">
        <v>13</v>
      </c>
      <c r="C53" s="14">
        <f>C52*100</f>
        <v>94.642857142857139</v>
      </c>
      <c r="D53" s="14">
        <f>D52*100</f>
        <v>81.25</v>
      </c>
      <c r="E53" s="14">
        <f>E52*100</f>
        <v>94.642857142857139</v>
      </c>
      <c r="F53" s="42"/>
      <c r="G53" s="43"/>
      <c r="H53" s="44"/>
      <c r="I53" s="49"/>
    </row>
    <row r="54" spans="1:9" ht="15.75">
      <c r="A54" s="51" t="s">
        <v>14</v>
      </c>
      <c r="B54" s="52"/>
      <c r="C54" s="53">
        <f>AVERAGE(C53:E53)</f>
        <v>90.178571428571431</v>
      </c>
      <c r="D54" s="54"/>
      <c r="E54" s="55"/>
      <c r="F54" s="45"/>
      <c r="G54" s="46"/>
      <c r="H54" s="47"/>
      <c r="I54" s="50"/>
    </row>
    <row r="56" spans="1:9">
      <c r="A56" t="s">
        <v>101</v>
      </c>
    </row>
    <row r="57" spans="1:9">
      <c r="A57" s="33"/>
      <c r="B57" t="s">
        <v>75</v>
      </c>
    </row>
    <row r="58" spans="1:9">
      <c r="A58" s="34"/>
      <c r="B58" t="s">
        <v>102</v>
      </c>
    </row>
  </sheetData>
  <mergeCells count="21">
    <mergeCell ref="B4:H4"/>
    <mergeCell ref="B5:H5"/>
    <mergeCell ref="A7:A9"/>
    <mergeCell ref="B7:B9"/>
    <mergeCell ref="D7:I7"/>
    <mergeCell ref="I8:I9"/>
    <mergeCell ref="C8:C9"/>
    <mergeCell ref="A29:I29"/>
    <mergeCell ref="A32:I32"/>
    <mergeCell ref="A35:I35"/>
    <mergeCell ref="D8:D9"/>
    <mergeCell ref="A27:I27"/>
    <mergeCell ref="H8:H9"/>
    <mergeCell ref="G8:G9"/>
    <mergeCell ref="F8:F9"/>
    <mergeCell ref="E8:E9"/>
    <mergeCell ref="I50:I54"/>
    <mergeCell ref="F50:H54"/>
    <mergeCell ref="C54:E54"/>
    <mergeCell ref="A50:A53"/>
    <mergeCell ref="A54:B5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29"/>
  <sheetViews>
    <sheetView view="pageLayout" topLeftCell="D25" zoomScale="90" zoomScalePageLayoutView="90" workbookViewId="0">
      <selection activeCell="S2" sqref="S2"/>
    </sheetView>
  </sheetViews>
  <sheetFormatPr defaultRowHeight="15"/>
  <sheetData>
    <row r="3" spans="1:19" ht="15.75">
      <c r="E3" s="35" t="s">
        <v>104</v>
      </c>
      <c r="F3" s="65"/>
      <c r="G3" s="65"/>
      <c r="H3" s="65"/>
      <c r="I3" s="65"/>
      <c r="J3" s="65"/>
      <c r="K3" s="65"/>
      <c r="L3" s="65"/>
      <c r="M3" s="65"/>
      <c r="N3" s="65"/>
    </row>
    <row r="6" spans="1:19" ht="15.75">
      <c r="A6" s="88" t="s">
        <v>0</v>
      </c>
      <c r="B6" s="25" t="s">
        <v>76</v>
      </c>
      <c r="C6" s="88" t="s">
        <v>77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</row>
    <row r="7" spans="1:19" ht="15.75">
      <c r="A7" s="88"/>
      <c r="B7" s="25" t="s">
        <v>78</v>
      </c>
      <c r="C7" s="25">
        <v>1</v>
      </c>
      <c r="D7" s="25">
        <v>2</v>
      </c>
      <c r="E7" s="25">
        <v>3</v>
      </c>
      <c r="F7" s="25">
        <v>4</v>
      </c>
      <c r="G7" s="25">
        <v>5</v>
      </c>
      <c r="H7" s="25">
        <v>6</v>
      </c>
      <c r="I7" s="25">
        <v>7</v>
      </c>
      <c r="J7" s="25">
        <v>8</v>
      </c>
      <c r="K7" s="25">
        <v>9</v>
      </c>
      <c r="L7" s="25">
        <v>10</v>
      </c>
      <c r="M7" s="25">
        <v>11</v>
      </c>
      <c r="N7" s="25">
        <v>12</v>
      </c>
      <c r="O7" s="25">
        <v>13</v>
      </c>
      <c r="P7" s="25">
        <v>14</v>
      </c>
      <c r="Q7" s="25">
        <v>15</v>
      </c>
      <c r="R7" s="25">
        <v>16</v>
      </c>
      <c r="S7" s="25">
        <v>17</v>
      </c>
    </row>
    <row r="8" spans="1:19" ht="15.75">
      <c r="A8" s="18">
        <v>1</v>
      </c>
      <c r="B8" s="18" t="s">
        <v>79</v>
      </c>
      <c r="C8" s="26">
        <v>3</v>
      </c>
      <c r="D8" s="26">
        <v>4</v>
      </c>
      <c r="E8" s="30">
        <v>4</v>
      </c>
      <c r="F8" s="30">
        <v>4</v>
      </c>
      <c r="G8" s="30">
        <v>4</v>
      </c>
      <c r="H8" s="26">
        <v>4</v>
      </c>
      <c r="I8" s="30">
        <v>2</v>
      </c>
      <c r="J8" s="12">
        <v>3</v>
      </c>
      <c r="K8" s="12">
        <v>3</v>
      </c>
      <c r="L8" s="12">
        <v>3</v>
      </c>
      <c r="M8" s="12">
        <v>3</v>
      </c>
      <c r="N8" s="12">
        <v>3</v>
      </c>
      <c r="O8" s="12">
        <v>3</v>
      </c>
      <c r="P8" s="30">
        <v>3</v>
      </c>
      <c r="Q8" s="12">
        <v>4</v>
      </c>
      <c r="R8" s="3">
        <v>3</v>
      </c>
      <c r="S8" s="3">
        <v>3</v>
      </c>
    </row>
    <row r="9" spans="1:19" ht="15.75">
      <c r="A9" s="18">
        <v>2</v>
      </c>
      <c r="B9" s="18" t="s">
        <v>80</v>
      </c>
      <c r="C9" s="26">
        <v>3</v>
      </c>
      <c r="D9" s="26">
        <v>4</v>
      </c>
      <c r="E9" s="30">
        <v>4</v>
      </c>
      <c r="F9" s="30">
        <v>4</v>
      </c>
      <c r="G9" s="30">
        <v>3</v>
      </c>
      <c r="H9" s="26">
        <v>4</v>
      </c>
      <c r="I9" s="30">
        <v>2</v>
      </c>
      <c r="J9" s="12">
        <v>3</v>
      </c>
      <c r="K9" s="12">
        <v>3</v>
      </c>
      <c r="L9" s="12">
        <v>3</v>
      </c>
      <c r="M9" s="12">
        <v>3</v>
      </c>
      <c r="N9" s="12">
        <v>3</v>
      </c>
      <c r="O9" s="12">
        <v>3</v>
      </c>
      <c r="P9" s="30">
        <v>3</v>
      </c>
      <c r="Q9" s="12">
        <v>4</v>
      </c>
      <c r="R9" s="3">
        <v>3</v>
      </c>
      <c r="S9" s="3">
        <v>4</v>
      </c>
    </row>
    <row r="10" spans="1:19" ht="15.75">
      <c r="A10" s="18">
        <v>3</v>
      </c>
      <c r="B10" s="18" t="s">
        <v>81</v>
      </c>
      <c r="C10" s="26">
        <v>4</v>
      </c>
      <c r="D10" s="26">
        <v>3</v>
      </c>
      <c r="E10" s="30">
        <v>2</v>
      </c>
      <c r="F10" s="30">
        <v>4</v>
      </c>
      <c r="G10" s="30">
        <v>4</v>
      </c>
      <c r="H10" s="26">
        <v>4</v>
      </c>
      <c r="I10" s="30">
        <v>3</v>
      </c>
      <c r="J10" s="12">
        <v>4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30">
        <v>4</v>
      </c>
      <c r="Q10" s="12">
        <v>4</v>
      </c>
      <c r="R10" s="3">
        <v>4</v>
      </c>
      <c r="S10" s="3">
        <v>4</v>
      </c>
    </row>
    <row r="11" spans="1:19" ht="15.75">
      <c r="A11" s="18">
        <v>4</v>
      </c>
      <c r="B11" s="18" t="s">
        <v>82</v>
      </c>
      <c r="C11" s="26">
        <v>3</v>
      </c>
      <c r="D11" s="26">
        <v>3</v>
      </c>
      <c r="E11" s="30">
        <v>3</v>
      </c>
      <c r="F11" s="30">
        <v>3</v>
      </c>
      <c r="G11" s="30">
        <v>3</v>
      </c>
      <c r="H11" s="26">
        <v>3</v>
      </c>
      <c r="I11" s="30">
        <v>3</v>
      </c>
      <c r="J11" s="12">
        <v>3</v>
      </c>
      <c r="K11" s="12">
        <v>3</v>
      </c>
      <c r="L11" s="12">
        <v>3</v>
      </c>
      <c r="M11" s="12">
        <v>2</v>
      </c>
      <c r="N11" s="12">
        <v>3</v>
      </c>
      <c r="O11" s="12">
        <v>3</v>
      </c>
      <c r="P11" s="30">
        <v>3</v>
      </c>
      <c r="Q11" s="12">
        <v>3</v>
      </c>
      <c r="R11" s="3">
        <v>3</v>
      </c>
      <c r="S11" s="3">
        <v>3</v>
      </c>
    </row>
    <row r="12" spans="1:19" ht="15.75">
      <c r="A12" s="18">
        <v>5</v>
      </c>
      <c r="B12" s="18" t="s">
        <v>83</v>
      </c>
      <c r="C12" s="26">
        <v>4</v>
      </c>
      <c r="D12" s="26">
        <v>4</v>
      </c>
      <c r="E12" s="30">
        <v>4</v>
      </c>
      <c r="F12" s="30">
        <v>4</v>
      </c>
      <c r="G12" s="30">
        <v>3</v>
      </c>
      <c r="H12" s="26">
        <v>4</v>
      </c>
      <c r="I12" s="30">
        <v>2</v>
      </c>
      <c r="J12" s="12">
        <v>4</v>
      </c>
      <c r="K12" s="12">
        <v>3</v>
      </c>
      <c r="L12" s="12">
        <v>3</v>
      </c>
      <c r="M12" s="12">
        <v>4</v>
      </c>
      <c r="N12" s="12">
        <v>3</v>
      </c>
      <c r="O12" s="12">
        <v>3</v>
      </c>
      <c r="P12" s="30">
        <v>3</v>
      </c>
      <c r="Q12" s="12">
        <v>4</v>
      </c>
      <c r="R12" s="3">
        <v>3</v>
      </c>
      <c r="S12" s="3">
        <v>3</v>
      </c>
    </row>
    <row r="13" spans="1:19" ht="15.75">
      <c r="A13" s="18">
        <v>6</v>
      </c>
      <c r="B13" s="18" t="s">
        <v>84</v>
      </c>
      <c r="C13" s="26">
        <v>4</v>
      </c>
      <c r="D13" s="26">
        <v>4</v>
      </c>
      <c r="E13" s="30">
        <v>4</v>
      </c>
      <c r="F13" s="30">
        <v>4</v>
      </c>
      <c r="G13" s="30">
        <v>3</v>
      </c>
      <c r="H13" s="26">
        <v>4</v>
      </c>
      <c r="I13" s="30">
        <v>3</v>
      </c>
      <c r="J13" s="12">
        <v>3</v>
      </c>
      <c r="K13" s="12">
        <v>3</v>
      </c>
      <c r="L13" s="12">
        <v>3</v>
      </c>
      <c r="M13" s="12">
        <v>3</v>
      </c>
      <c r="N13" s="12">
        <v>4</v>
      </c>
      <c r="O13" s="12">
        <v>4</v>
      </c>
      <c r="P13" s="30">
        <v>3</v>
      </c>
      <c r="Q13" s="12">
        <v>3</v>
      </c>
      <c r="R13" s="3">
        <v>4</v>
      </c>
      <c r="S13" s="3">
        <v>4</v>
      </c>
    </row>
    <row r="14" spans="1:19" ht="15.75">
      <c r="A14" s="18">
        <v>7</v>
      </c>
      <c r="B14" s="18" t="s">
        <v>85</v>
      </c>
      <c r="C14" s="26">
        <v>4</v>
      </c>
      <c r="D14" s="26">
        <v>3</v>
      </c>
      <c r="E14" s="30">
        <v>4</v>
      </c>
      <c r="F14" s="30">
        <v>4</v>
      </c>
      <c r="G14" s="30">
        <v>4</v>
      </c>
      <c r="H14" s="26">
        <v>3</v>
      </c>
      <c r="I14" s="30">
        <v>2</v>
      </c>
      <c r="J14" s="12">
        <v>3</v>
      </c>
      <c r="K14" s="12">
        <v>3</v>
      </c>
      <c r="L14" s="12">
        <v>4</v>
      </c>
      <c r="M14" s="12">
        <v>3</v>
      </c>
      <c r="N14" s="12">
        <v>3</v>
      </c>
      <c r="O14" s="12">
        <v>4</v>
      </c>
      <c r="P14" s="30">
        <v>3</v>
      </c>
      <c r="Q14" s="12">
        <v>4</v>
      </c>
      <c r="R14" s="3">
        <v>3</v>
      </c>
      <c r="S14" s="3">
        <v>3</v>
      </c>
    </row>
    <row r="15" spans="1:19" ht="15.75">
      <c r="A15" s="18">
        <v>8</v>
      </c>
      <c r="B15" s="18" t="s">
        <v>86</v>
      </c>
      <c r="C15" s="26">
        <v>4</v>
      </c>
      <c r="D15" s="26">
        <v>4</v>
      </c>
      <c r="E15" s="30">
        <v>4</v>
      </c>
      <c r="F15" s="30">
        <v>4</v>
      </c>
      <c r="G15" s="30">
        <v>4</v>
      </c>
      <c r="H15" s="26">
        <v>4</v>
      </c>
      <c r="I15" s="30">
        <v>2</v>
      </c>
      <c r="J15" s="12">
        <v>3</v>
      </c>
      <c r="K15" s="12">
        <v>3</v>
      </c>
      <c r="L15" s="12">
        <v>3</v>
      </c>
      <c r="M15" s="12">
        <v>3</v>
      </c>
      <c r="N15" s="12">
        <v>4</v>
      </c>
      <c r="O15" s="12">
        <v>4</v>
      </c>
      <c r="P15" s="30">
        <v>3</v>
      </c>
      <c r="Q15" s="12">
        <v>3</v>
      </c>
      <c r="R15" s="3">
        <v>3</v>
      </c>
      <c r="S15" s="3">
        <v>3</v>
      </c>
    </row>
    <row r="16" spans="1:19" ht="15.75">
      <c r="A16" s="18">
        <v>9</v>
      </c>
      <c r="B16" s="18" t="s">
        <v>87</v>
      </c>
      <c r="C16" s="26">
        <v>4</v>
      </c>
      <c r="D16" s="26">
        <v>3</v>
      </c>
      <c r="E16" s="30">
        <v>4</v>
      </c>
      <c r="F16" s="30">
        <v>4</v>
      </c>
      <c r="G16" s="30">
        <v>3</v>
      </c>
      <c r="H16" s="26">
        <v>3</v>
      </c>
      <c r="I16" s="30">
        <v>3</v>
      </c>
      <c r="J16" s="12">
        <v>3</v>
      </c>
      <c r="K16" s="12">
        <v>4</v>
      </c>
      <c r="L16" s="12">
        <v>4</v>
      </c>
      <c r="M16" s="12">
        <v>3</v>
      </c>
      <c r="N16" s="12">
        <v>4</v>
      </c>
      <c r="O16" s="12">
        <v>3</v>
      </c>
      <c r="P16" s="30">
        <v>3</v>
      </c>
      <c r="Q16" s="12">
        <v>2</v>
      </c>
      <c r="R16" s="3">
        <v>3</v>
      </c>
      <c r="S16" s="3">
        <v>4</v>
      </c>
    </row>
    <row r="17" spans="1:19" ht="15.75">
      <c r="A17" s="18">
        <v>10</v>
      </c>
      <c r="B17" s="18" t="s">
        <v>88</v>
      </c>
      <c r="C17" s="26">
        <v>3</v>
      </c>
      <c r="D17" s="26">
        <v>4</v>
      </c>
      <c r="E17" s="30">
        <v>3</v>
      </c>
      <c r="F17" s="30">
        <v>4</v>
      </c>
      <c r="G17" s="30">
        <v>3</v>
      </c>
      <c r="H17" s="26">
        <v>3</v>
      </c>
      <c r="I17" s="30">
        <v>3</v>
      </c>
      <c r="J17" s="12">
        <v>3</v>
      </c>
      <c r="K17" s="12">
        <v>3</v>
      </c>
      <c r="L17" s="12">
        <v>4</v>
      </c>
      <c r="M17" s="12">
        <v>2</v>
      </c>
      <c r="N17" s="12">
        <v>4</v>
      </c>
      <c r="O17" s="12">
        <v>4</v>
      </c>
      <c r="P17" s="30">
        <v>4</v>
      </c>
      <c r="Q17" s="12">
        <v>2</v>
      </c>
      <c r="R17" s="3">
        <v>3</v>
      </c>
      <c r="S17" s="3">
        <v>4</v>
      </c>
    </row>
    <row r="18" spans="1:19" ht="15.75">
      <c r="A18" s="18">
        <v>11</v>
      </c>
      <c r="B18" s="18" t="s">
        <v>89</v>
      </c>
      <c r="C18" s="26">
        <v>3</v>
      </c>
      <c r="D18" s="26">
        <v>4</v>
      </c>
      <c r="E18" s="30">
        <v>4</v>
      </c>
      <c r="F18" s="30">
        <v>4</v>
      </c>
      <c r="G18" s="30">
        <v>3</v>
      </c>
      <c r="H18" s="26">
        <v>4</v>
      </c>
      <c r="I18" s="30">
        <v>3</v>
      </c>
      <c r="J18" s="12">
        <v>4</v>
      </c>
      <c r="K18" s="12">
        <v>4</v>
      </c>
      <c r="L18" s="12">
        <v>3</v>
      </c>
      <c r="M18" s="12">
        <v>2</v>
      </c>
      <c r="N18" s="12">
        <v>4</v>
      </c>
      <c r="O18" s="12">
        <v>4</v>
      </c>
      <c r="P18" s="30">
        <v>4</v>
      </c>
      <c r="Q18" s="12">
        <v>2</v>
      </c>
      <c r="R18" s="3">
        <v>3</v>
      </c>
      <c r="S18" s="3">
        <v>4</v>
      </c>
    </row>
    <row r="19" spans="1:19" ht="15.75">
      <c r="A19" s="18">
        <v>12</v>
      </c>
      <c r="B19" s="18" t="s">
        <v>90</v>
      </c>
      <c r="C19" s="26">
        <v>4</v>
      </c>
      <c r="D19" s="26">
        <v>4</v>
      </c>
      <c r="E19" s="30">
        <v>4</v>
      </c>
      <c r="F19" s="30">
        <v>4</v>
      </c>
      <c r="G19" s="30">
        <v>3</v>
      </c>
      <c r="H19" s="26">
        <v>4</v>
      </c>
      <c r="I19" s="30">
        <v>4</v>
      </c>
      <c r="J19" s="12">
        <v>3</v>
      </c>
      <c r="K19" s="12">
        <v>3</v>
      </c>
      <c r="L19" s="12">
        <v>3</v>
      </c>
      <c r="M19" s="12">
        <v>3</v>
      </c>
      <c r="N19" s="12">
        <v>4</v>
      </c>
      <c r="O19" s="12">
        <v>4</v>
      </c>
      <c r="P19" s="30">
        <v>4</v>
      </c>
      <c r="Q19" s="12">
        <v>3</v>
      </c>
      <c r="R19" s="3">
        <v>4</v>
      </c>
      <c r="S19" s="3">
        <v>4</v>
      </c>
    </row>
    <row r="20" spans="1:19" ht="15.75">
      <c r="A20" s="18">
        <v>13</v>
      </c>
      <c r="B20" s="18" t="s">
        <v>91</v>
      </c>
      <c r="C20" s="26">
        <v>4</v>
      </c>
      <c r="D20" s="26">
        <v>4</v>
      </c>
      <c r="E20" s="30">
        <v>4</v>
      </c>
      <c r="F20" s="30">
        <v>3</v>
      </c>
      <c r="G20" s="30">
        <v>4</v>
      </c>
      <c r="H20" s="26">
        <v>3</v>
      </c>
      <c r="I20" s="30">
        <v>3</v>
      </c>
      <c r="J20" s="12">
        <v>4</v>
      </c>
      <c r="K20" s="12">
        <v>2</v>
      </c>
      <c r="L20" s="12">
        <v>4</v>
      </c>
      <c r="M20" s="12">
        <v>3</v>
      </c>
      <c r="N20" s="12">
        <v>4</v>
      </c>
      <c r="O20" s="12">
        <v>4</v>
      </c>
      <c r="P20" s="30">
        <v>4</v>
      </c>
      <c r="Q20" s="12">
        <v>3</v>
      </c>
      <c r="R20" s="3">
        <v>4</v>
      </c>
      <c r="S20" s="3">
        <v>4</v>
      </c>
    </row>
    <row r="21" spans="1:19" ht="15.75">
      <c r="A21" s="18">
        <v>14</v>
      </c>
      <c r="B21" s="18" t="s">
        <v>92</v>
      </c>
      <c r="C21" s="26">
        <v>3</v>
      </c>
      <c r="D21" s="26">
        <v>3</v>
      </c>
      <c r="E21" s="30">
        <v>3</v>
      </c>
      <c r="F21" s="30">
        <v>4</v>
      </c>
      <c r="G21" s="30">
        <v>4</v>
      </c>
      <c r="H21" s="26">
        <v>4</v>
      </c>
      <c r="I21" s="30">
        <v>4</v>
      </c>
      <c r="J21" s="12">
        <v>4</v>
      </c>
      <c r="K21" s="12">
        <v>4</v>
      </c>
      <c r="L21" s="12">
        <v>4</v>
      </c>
      <c r="M21" s="12">
        <v>3</v>
      </c>
      <c r="N21" s="12">
        <v>4</v>
      </c>
      <c r="O21" s="12">
        <v>4</v>
      </c>
      <c r="P21" s="30">
        <v>4</v>
      </c>
      <c r="Q21" s="12">
        <v>3</v>
      </c>
      <c r="R21" s="3">
        <v>3</v>
      </c>
      <c r="S21" s="3">
        <v>4</v>
      </c>
    </row>
    <row r="22" spans="1:19" ht="15.75">
      <c r="A22" s="18">
        <v>15</v>
      </c>
      <c r="B22" s="18" t="s">
        <v>93</v>
      </c>
      <c r="C22" s="26">
        <v>3</v>
      </c>
      <c r="D22" s="26">
        <v>3</v>
      </c>
      <c r="E22" s="30">
        <v>4</v>
      </c>
      <c r="F22" s="30">
        <v>3</v>
      </c>
      <c r="G22" s="30">
        <v>3</v>
      </c>
      <c r="H22" s="26">
        <v>4</v>
      </c>
      <c r="I22" s="30">
        <v>3</v>
      </c>
      <c r="J22" s="12">
        <v>3</v>
      </c>
      <c r="K22" s="12">
        <v>3</v>
      </c>
      <c r="L22" s="12">
        <v>4</v>
      </c>
      <c r="M22" s="12">
        <v>3</v>
      </c>
      <c r="N22" s="12">
        <v>4</v>
      </c>
      <c r="O22" s="12">
        <v>3</v>
      </c>
      <c r="P22" s="30">
        <v>3</v>
      </c>
      <c r="Q22" s="12">
        <v>3</v>
      </c>
      <c r="R22" s="3">
        <v>3</v>
      </c>
      <c r="S22" s="3">
        <v>3</v>
      </c>
    </row>
    <row r="23" spans="1:19" ht="15.75">
      <c r="A23" s="29" t="s">
        <v>94</v>
      </c>
      <c r="B23" s="21"/>
      <c r="C23" s="27">
        <f t="shared" ref="C23:Q23" si="0">SUM(C8:C22)</f>
        <v>53</v>
      </c>
      <c r="D23" s="27">
        <f t="shared" si="0"/>
        <v>54</v>
      </c>
      <c r="E23" s="31">
        <f t="shared" si="0"/>
        <v>55</v>
      </c>
      <c r="F23" s="31">
        <f t="shared" si="0"/>
        <v>57</v>
      </c>
      <c r="G23" s="31">
        <f t="shared" si="0"/>
        <v>51</v>
      </c>
      <c r="H23" s="27">
        <f t="shared" si="0"/>
        <v>55</v>
      </c>
      <c r="I23" s="31">
        <f t="shared" si="0"/>
        <v>42</v>
      </c>
      <c r="J23" s="3">
        <f t="shared" si="0"/>
        <v>50</v>
      </c>
      <c r="K23" s="3">
        <f t="shared" si="0"/>
        <v>47</v>
      </c>
      <c r="L23" s="3">
        <f t="shared" si="0"/>
        <v>51</v>
      </c>
      <c r="M23" s="3">
        <f t="shared" si="0"/>
        <v>43</v>
      </c>
      <c r="N23" s="3">
        <f t="shared" si="0"/>
        <v>54</v>
      </c>
      <c r="O23" s="3">
        <f t="shared" si="0"/>
        <v>53</v>
      </c>
      <c r="P23" s="31">
        <f t="shared" si="0"/>
        <v>51</v>
      </c>
      <c r="Q23" s="3">
        <f t="shared" si="0"/>
        <v>47</v>
      </c>
      <c r="R23" s="3">
        <f>SUM(R8:R22)</f>
        <v>49</v>
      </c>
      <c r="S23" s="3">
        <f>SUM(S8:S22)</f>
        <v>54</v>
      </c>
    </row>
    <row r="24" spans="1:19" ht="15.75">
      <c r="A24" s="2" t="s">
        <v>95</v>
      </c>
      <c r="B24" s="1"/>
      <c r="C24" s="27">
        <f t="shared" ref="C24:S24" si="1">15*4</f>
        <v>60</v>
      </c>
      <c r="D24" s="27">
        <f t="shared" si="1"/>
        <v>60</v>
      </c>
      <c r="E24" s="31">
        <f t="shared" si="1"/>
        <v>60</v>
      </c>
      <c r="F24" s="31">
        <f t="shared" si="1"/>
        <v>60</v>
      </c>
      <c r="G24" s="31">
        <f t="shared" si="1"/>
        <v>60</v>
      </c>
      <c r="H24" s="27">
        <f t="shared" si="1"/>
        <v>60</v>
      </c>
      <c r="I24" s="31">
        <f t="shared" si="1"/>
        <v>60</v>
      </c>
      <c r="J24" s="3">
        <f t="shared" si="1"/>
        <v>60</v>
      </c>
      <c r="K24" s="3">
        <f t="shared" si="1"/>
        <v>60</v>
      </c>
      <c r="L24" s="3">
        <f t="shared" si="1"/>
        <v>60</v>
      </c>
      <c r="M24" s="3">
        <f t="shared" si="1"/>
        <v>60</v>
      </c>
      <c r="N24" s="3">
        <f t="shared" si="1"/>
        <v>60</v>
      </c>
      <c r="O24" s="3">
        <f t="shared" si="1"/>
        <v>60</v>
      </c>
      <c r="P24" s="31">
        <f t="shared" si="1"/>
        <v>60</v>
      </c>
      <c r="Q24" s="3">
        <f t="shared" si="1"/>
        <v>60</v>
      </c>
      <c r="R24" s="3">
        <f t="shared" si="1"/>
        <v>60</v>
      </c>
      <c r="S24" s="3">
        <f t="shared" si="1"/>
        <v>60</v>
      </c>
    </row>
    <row r="25" spans="1:19" ht="15.75">
      <c r="A25" s="89" t="s">
        <v>96</v>
      </c>
      <c r="B25" s="90"/>
      <c r="C25" s="28">
        <f>(C23/C24)*100</f>
        <v>88.333333333333329</v>
      </c>
      <c r="D25" s="28">
        <f t="shared" ref="D25:S25" si="2">(D23/D24)*100</f>
        <v>90</v>
      </c>
      <c r="E25" s="32">
        <f t="shared" si="2"/>
        <v>91.666666666666657</v>
      </c>
      <c r="F25" s="32">
        <f t="shared" si="2"/>
        <v>95</v>
      </c>
      <c r="G25" s="32">
        <f t="shared" si="2"/>
        <v>85</v>
      </c>
      <c r="H25" s="28">
        <f t="shared" si="2"/>
        <v>91.666666666666657</v>
      </c>
      <c r="I25" s="32">
        <f t="shared" si="2"/>
        <v>70</v>
      </c>
      <c r="J25" s="4">
        <f t="shared" si="2"/>
        <v>83.333333333333343</v>
      </c>
      <c r="K25" s="4">
        <f t="shared" si="2"/>
        <v>78.333333333333329</v>
      </c>
      <c r="L25" s="4">
        <f t="shared" si="2"/>
        <v>85</v>
      </c>
      <c r="M25" s="4">
        <f t="shared" si="2"/>
        <v>71.666666666666671</v>
      </c>
      <c r="N25" s="4">
        <f t="shared" si="2"/>
        <v>90</v>
      </c>
      <c r="O25" s="4">
        <f t="shared" si="2"/>
        <v>88.333333333333329</v>
      </c>
      <c r="P25" s="32">
        <f t="shared" si="2"/>
        <v>85</v>
      </c>
      <c r="Q25" s="4">
        <f t="shared" si="2"/>
        <v>78.333333333333329</v>
      </c>
      <c r="R25" s="4">
        <f t="shared" si="2"/>
        <v>81.666666666666671</v>
      </c>
      <c r="S25" s="4">
        <f t="shared" si="2"/>
        <v>90</v>
      </c>
    </row>
    <row r="26" spans="1:19" ht="15.75">
      <c r="A26" s="91" t="s">
        <v>97</v>
      </c>
      <c r="B26" s="92"/>
      <c r="C26" s="92"/>
      <c r="D26" s="92"/>
      <c r="E26" s="92"/>
      <c r="F26" s="92"/>
      <c r="G26" s="93"/>
      <c r="H26" s="76">
        <f>AVERAGE(C25,D25,H25)</f>
        <v>90</v>
      </c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8"/>
    </row>
    <row r="27" spans="1:19" ht="15.75">
      <c r="A27" s="94" t="s">
        <v>98</v>
      </c>
      <c r="B27" s="95"/>
      <c r="C27" s="95"/>
      <c r="D27" s="95"/>
      <c r="E27" s="95"/>
      <c r="F27" s="95"/>
      <c r="G27" s="96"/>
      <c r="H27" s="79">
        <f>AVERAGE(E25,F25,G25,I25,P25)</f>
        <v>85.333333333333329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</row>
    <row r="28" spans="1:19" ht="15.75">
      <c r="A28" s="70" t="s">
        <v>100</v>
      </c>
      <c r="B28" s="71"/>
      <c r="C28" s="71"/>
      <c r="D28" s="71"/>
      <c r="E28" s="71"/>
      <c r="F28" s="71"/>
      <c r="G28" s="72"/>
      <c r="H28" s="82">
        <f>AVERAGE(J25:O25,Q25:S25)</f>
        <v>82.962962962962962</v>
      </c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</row>
    <row r="29" spans="1:19" ht="15.75">
      <c r="A29" s="73" t="s">
        <v>99</v>
      </c>
      <c r="B29" s="74"/>
      <c r="C29" s="74"/>
      <c r="D29" s="74"/>
      <c r="E29" s="74"/>
      <c r="F29" s="74"/>
      <c r="G29" s="75"/>
      <c r="H29" s="85">
        <f>AVERAGE(H26:Q28)</f>
        <v>86.098765432098773</v>
      </c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</row>
  </sheetData>
  <mergeCells count="12">
    <mergeCell ref="E3:N3"/>
    <mergeCell ref="A6:A7"/>
    <mergeCell ref="C6:S6"/>
    <mergeCell ref="A25:B25"/>
    <mergeCell ref="A26:G26"/>
    <mergeCell ref="A28:G28"/>
    <mergeCell ref="A29:G29"/>
    <mergeCell ref="H26:S26"/>
    <mergeCell ref="H27:S27"/>
    <mergeCell ref="H28:S28"/>
    <mergeCell ref="H29:S29"/>
    <mergeCell ref="A27:G27"/>
  </mergeCells>
  <pageMargins left="0.70866141732283472" right="0.22569444444444445" top="0.74803149606299213" bottom="0.74803149606299213" header="0.31496062992125984" footer="0.31496062992125984"/>
  <pageSetup paperSize="9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atlas</vt:lpstr>
      <vt:lpstr>respon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2021-02-23T10:58:51Z</cp:lastPrinted>
  <dcterms:created xsi:type="dcterms:W3CDTF">2020-11-24T02:54:27Z</dcterms:created>
  <dcterms:modified xsi:type="dcterms:W3CDTF">2021-02-24T03:45:59Z</dcterms:modified>
</cp:coreProperties>
</file>